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D21" i="1"/>
  <c r="D20" i="1"/>
  <c r="D19" i="1"/>
  <c r="D18" i="1"/>
  <c r="D17" i="1"/>
  <c r="D16" i="1"/>
  <c r="D15" i="1"/>
  <c r="D14" i="1"/>
  <c r="C22" i="1" s="1"/>
  <c r="D27" i="1" s="1"/>
  <c r="I29" i="1" l="1"/>
  <c r="I35" i="1" s="1"/>
  <c r="I36" i="1" s="1"/>
  <c r="G29" i="1"/>
  <c r="E29" i="1"/>
  <c r="E35" i="1" s="1"/>
  <c r="E36" i="1" s="1"/>
  <c r="J29" i="1"/>
  <c r="J35" i="1" s="1"/>
  <c r="J36" i="1" s="1"/>
  <c r="H29" i="1"/>
  <c r="H35" i="1" s="1"/>
  <c r="H36" i="1" s="1"/>
  <c r="F29" i="1"/>
  <c r="F35" i="1" s="1"/>
  <c r="F36" i="1" s="1"/>
  <c r="D29" i="1"/>
  <c r="D35" i="1" s="1"/>
  <c r="D36" i="1" s="1"/>
  <c r="G35" i="1"/>
  <c r="G36" i="1" s="1"/>
</calcChain>
</file>

<file path=xl/sharedStrings.xml><?xml version="1.0" encoding="utf-8"?>
<sst xmlns="http://schemas.openxmlformats.org/spreadsheetml/2006/main" count="39" uniqueCount="39">
  <si>
    <t>Желтое поле, введите данные актуальные для вашего региона</t>
  </si>
  <si>
    <t>Серое поле, не редактируемые данные</t>
  </si>
  <si>
    <t>Введите стоимость расходних материалов в вашем регионе</t>
  </si>
  <si>
    <t>руб.</t>
  </si>
  <si>
    <t>электричество, 1 квт</t>
  </si>
  <si>
    <t>Вода водопроводная, 1 литр</t>
  </si>
  <si>
    <t>Вода оборотная, 1 литр (себестоимость 5 руб. 1 куб, с учетом затрат на очистную, расходников на очистную)</t>
  </si>
  <si>
    <t>Активная пена, 1 литр</t>
  </si>
  <si>
    <t>Шампунь, 1 литр (шампунь для автоматических моек AutoSol)</t>
  </si>
  <si>
    <t>Воск, 1 литр (для автоматических моек AutoSol)</t>
  </si>
  <si>
    <t>Расход на одну машину, стандартная  программа:</t>
  </si>
  <si>
    <t>на 1 машину</t>
  </si>
  <si>
    <t>В рублях</t>
  </si>
  <si>
    <t>Электроэнергия: АВД на въезде, туннелем и системой водоподготовки, кВт.</t>
  </si>
  <si>
    <t>Электроэнергия на освещение, вентиляцию, кВт.</t>
  </si>
  <si>
    <t>Активная пена, литр</t>
  </si>
  <si>
    <t>Шампунь, литр</t>
  </si>
  <si>
    <t>Воск, литр</t>
  </si>
  <si>
    <t>Вода оборотная, литр</t>
  </si>
  <si>
    <t>Вода чистая, литр</t>
  </si>
  <si>
    <t>Непредвиденные расходы</t>
  </si>
  <si>
    <t>ИТОГО на 1 автомобиль</t>
  </si>
  <si>
    <t xml:space="preserve">рабочий график: 365 дней в году, 12 часов в день. </t>
  </si>
  <si>
    <t>Машин в сутки</t>
  </si>
  <si>
    <t>Количество автомобилей в день</t>
  </si>
  <si>
    <t>Цена услуги "мойка автомобиля", руб</t>
  </si>
  <si>
    <t>Затраты на мойку одного автомобиля, руб.  Туннель + АВД + освещение + вентиляция  (вода, электричество, химия)</t>
  </si>
  <si>
    <t>Время на мойку одного автомобиля с заездом, выездом, оплатой, средний показатель</t>
  </si>
  <si>
    <t>10 минут</t>
  </si>
  <si>
    <t>Затраты на обслуженные автомобили в день</t>
  </si>
  <si>
    <t>Выручка в день, руб.</t>
  </si>
  <si>
    <t>Техническое обслуживание в месяц, руб.</t>
  </si>
  <si>
    <t>Вызов илососа себестоимость в месяц, руб, Из расчета один раз в квартал, (стоимость 5000 руб.)</t>
  </si>
  <si>
    <t>Стоимость обслуживания помещения в месяц, руб.  отопление, охрана, аренда, связь и другое)</t>
  </si>
  <si>
    <t>Прибыль в месяц, руб</t>
  </si>
  <si>
    <t>Прибыль в год, руб</t>
  </si>
  <si>
    <t>ЗП - 2 мойщика. Один принимает оплату на входе, второй - моет коврики. ( ЗП 25000 и 20000 рублей) График 2 через 2</t>
  </si>
  <si>
    <t>Пропуская способность 80 автомобилей в час</t>
  </si>
  <si>
    <t>Туннельная мойка конвейер 23,9 метра.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</si>
</sst>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&quot;р.&quot;"/>
    <numFmt numFmtId="166" formatCode="#,##0.000&quot;р.&quot;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3" borderId="0" xfId="0" applyFont="1" applyFill="1"/>
    <xf numFmtId="0" fontId="3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 applyProtection="1">
      <alignment horizontal="center" vertical="center"/>
    </xf>
    <xf numFmtId="165" fontId="6" fillId="6" borderId="1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2" fillId="0" borderId="1" xfId="0" applyFont="1" applyBorder="1" applyAlignment="1">
      <alignment horizontal="left"/>
    </xf>
    <xf numFmtId="165" fontId="2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left"/>
    </xf>
    <xf numFmtId="165" fontId="2" fillId="5" borderId="1" xfId="0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4" fontId="2" fillId="5" borderId="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tabSelected="1" topLeftCell="A16" workbookViewId="0">
      <selection activeCell="D27" sqref="D27:J27"/>
    </sheetView>
  </sheetViews>
  <sheetFormatPr defaultRowHeight="15" x14ac:dyDescent="0.25"/>
  <cols>
    <col min="1" max="1" width="1.85546875" customWidth="1"/>
    <col min="2" max="2" width="84.5703125" customWidth="1"/>
    <col min="3" max="3" width="14.140625" customWidth="1"/>
    <col min="4" max="10" width="11.5703125" customWidth="1"/>
  </cols>
  <sheetData>
    <row r="2" spans="2:4" ht="18.75" x14ac:dyDescent="0.3">
      <c r="B2" s="1" t="s">
        <v>0</v>
      </c>
      <c r="C2" s="18" t="s">
        <v>37</v>
      </c>
    </row>
    <row r="3" spans="2:4" ht="18.75" x14ac:dyDescent="0.3">
      <c r="B3" s="3" t="s">
        <v>1</v>
      </c>
      <c r="C3" s="18" t="s">
        <v>38</v>
      </c>
    </row>
    <row r="4" spans="2:4" x14ac:dyDescent="0.25">
      <c r="B4" s="2"/>
      <c r="C4" s="2"/>
    </row>
    <row r="5" spans="2:4" ht="23.25" x14ac:dyDescent="0.35">
      <c r="B5" s="4" t="s">
        <v>2</v>
      </c>
      <c r="C5" s="5" t="s">
        <v>3</v>
      </c>
    </row>
    <row r="6" spans="2:4" x14ac:dyDescent="0.25">
      <c r="B6" s="6" t="s">
        <v>4</v>
      </c>
      <c r="C6" s="7">
        <v>6.5</v>
      </c>
    </row>
    <row r="7" spans="2:4" x14ac:dyDescent="0.25">
      <c r="B7" s="6" t="s">
        <v>5</v>
      </c>
      <c r="C7" s="17">
        <v>3.3000000000000002E-2</v>
      </c>
    </row>
    <row r="8" spans="2:4" ht="24" x14ac:dyDescent="0.25">
      <c r="B8" s="6" t="s">
        <v>6</v>
      </c>
      <c r="C8" s="17">
        <v>5.0000000000000001E-3</v>
      </c>
    </row>
    <row r="9" spans="2:4" x14ac:dyDescent="0.25">
      <c r="B9" s="6" t="s">
        <v>7</v>
      </c>
      <c r="C9" s="7">
        <v>144</v>
      </c>
    </row>
    <row r="10" spans="2:4" x14ac:dyDescent="0.25">
      <c r="B10" s="6" t="s">
        <v>8</v>
      </c>
      <c r="C10" s="7">
        <v>96</v>
      </c>
    </row>
    <row r="11" spans="2:4" x14ac:dyDescent="0.25">
      <c r="B11" s="6" t="s">
        <v>9</v>
      </c>
      <c r="C11" s="7">
        <v>275</v>
      </c>
    </row>
    <row r="13" spans="2:4" x14ac:dyDescent="0.25">
      <c r="B13" s="8" t="s">
        <v>10</v>
      </c>
      <c r="C13" s="9" t="s">
        <v>11</v>
      </c>
      <c r="D13" s="9" t="s">
        <v>12</v>
      </c>
    </row>
    <row r="14" spans="2:4" x14ac:dyDescent="0.25">
      <c r="B14" s="10" t="s">
        <v>13</v>
      </c>
      <c r="C14" s="9">
        <v>1.8</v>
      </c>
      <c r="D14" s="11">
        <f>C6*C14</f>
        <v>11.700000000000001</v>
      </c>
    </row>
    <row r="15" spans="2:4" x14ac:dyDescent="0.25">
      <c r="B15" s="10" t="s">
        <v>14</v>
      </c>
      <c r="C15" s="9">
        <v>0.4</v>
      </c>
      <c r="D15" s="11">
        <f>C15*C6</f>
        <v>2.6</v>
      </c>
    </row>
    <row r="16" spans="2:4" x14ac:dyDescent="0.25">
      <c r="B16" s="10" t="s">
        <v>15</v>
      </c>
      <c r="C16" s="9">
        <v>0.03</v>
      </c>
      <c r="D16" s="11">
        <f>C16*C9</f>
        <v>4.32</v>
      </c>
    </row>
    <row r="17" spans="2:10" x14ac:dyDescent="0.25">
      <c r="B17" s="10" t="s">
        <v>16</v>
      </c>
      <c r="C17" s="9">
        <v>2.8000000000000001E-2</v>
      </c>
      <c r="D17" s="11">
        <f>C17*C10</f>
        <v>2.6880000000000002</v>
      </c>
    </row>
    <row r="18" spans="2:10" x14ac:dyDescent="0.25">
      <c r="B18" s="10" t="s">
        <v>17</v>
      </c>
      <c r="C18" s="9">
        <v>1.4E-2</v>
      </c>
      <c r="D18" s="11">
        <f>C18*C11</f>
        <v>3.85</v>
      </c>
    </row>
    <row r="19" spans="2:10" x14ac:dyDescent="0.25">
      <c r="B19" s="10" t="s">
        <v>18</v>
      </c>
      <c r="C19" s="9">
        <v>98</v>
      </c>
      <c r="D19" s="11">
        <f>C19*C8</f>
        <v>0.49</v>
      </c>
    </row>
    <row r="20" spans="2:10" x14ac:dyDescent="0.25">
      <c r="B20" s="10" t="s">
        <v>19</v>
      </c>
      <c r="C20" s="9">
        <v>43</v>
      </c>
      <c r="D20" s="11">
        <f>C20*C7</f>
        <v>1.419</v>
      </c>
    </row>
    <row r="21" spans="2:10" x14ac:dyDescent="0.25">
      <c r="B21" s="10" t="s">
        <v>20</v>
      </c>
      <c r="C21" s="9">
        <v>5</v>
      </c>
      <c r="D21" s="11">
        <f>C21</f>
        <v>5</v>
      </c>
    </row>
    <row r="22" spans="2:10" x14ac:dyDescent="0.25">
      <c r="B22" s="12" t="s">
        <v>21</v>
      </c>
      <c r="C22" s="24">
        <f>SUM(D14:D21)</f>
        <v>32.067</v>
      </c>
      <c r="D22" s="25"/>
    </row>
    <row r="24" spans="2:10" ht="18.75" x14ac:dyDescent="0.25">
      <c r="B24" s="26" t="s">
        <v>22</v>
      </c>
      <c r="C24" s="26"/>
      <c r="D24" s="26" t="s">
        <v>23</v>
      </c>
      <c r="E24" s="26"/>
      <c r="F24" s="26"/>
      <c r="G24" s="26"/>
      <c r="H24" s="26"/>
      <c r="I24" s="26"/>
      <c r="J24" s="26"/>
    </row>
    <row r="25" spans="2:10" x14ac:dyDescent="0.25">
      <c r="B25" s="27" t="s">
        <v>24</v>
      </c>
      <c r="C25" s="19"/>
      <c r="D25" s="13">
        <v>150</v>
      </c>
      <c r="E25" s="13">
        <v>200</v>
      </c>
      <c r="F25" s="13">
        <v>250</v>
      </c>
      <c r="G25" s="13">
        <v>300</v>
      </c>
      <c r="H25" s="13">
        <v>350</v>
      </c>
      <c r="I25" s="13">
        <v>400</v>
      </c>
      <c r="J25" s="13">
        <v>450</v>
      </c>
    </row>
    <row r="26" spans="2:10" x14ac:dyDescent="0.25">
      <c r="B26" s="19" t="s">
        <v>25</v>
      </c>
      <c r="C26" s="19"/>
      <c r="D26" s="23">
        <v>250</v>
      </c>
      <c r="E26" s="23"/>
      <c r="F26" s="23"/>
      <c r="G26" s="23"/>
      <c r="H26" s="23"/>
      <c r="I26" s="23"/>
      <c r="J26" s="23"/>
    </row>
    <row r="27" spans="2:10" x14ac:dyDescent="0.25">
      <c r="B27" s="19" t="s">
        <v>26</v>
      </c>
      <c r="C27" s="19"/>
      <c r="D27" s="28">
        <f>C22</f>
        <v>32.067</v>
      </c>
      <c r="E27" s="28"/>
      <c r="F27" s="28"/>
      <c r="G27" s="28"/>
      <c r="H27" s="28"/>
      <c r="I27" s="28"/>
      <c r="J27" s="28"/>
    </row>
    <row r="28" spans="2:10" x14ac:dyDescent="0.25">
      <c r="B28" s="19" t="s">
        <v>27</v>
      </c>
      <c r="C28" s="19"/>
      <c r="D28" s="29" t="s">
        <v>28</v>
      </c>
      <c r="E28" s="29"/>
      <c r="F28" s="29"/>
      <c r="G28" s="29"/>
      <c r="H28" s="29"/>
      <c r="I28" s="29"/>
      <c r="J28" s="29"/>
    </row>
    <row r="29" spans="2:10" x14ac:dyDescent="0.25">
      <c r="B29" s="19" t="s">
        <v>29</v>
      </c>
      <c r="C29" s="19"/>
      <c r="D29" s="14">
        <f>D27*D25</f>
        <v>4810.05</v>
      </c>
      <c r="E29" s="14">
        <f>D27*E25</f>
        <v>6413.4</v>
      </c>
      <c r="F29" s="14">
        <f>D27*F25</f>
        <v>8016.75</v>
      </c>
      <c r="G29" s="14">
        <f>D27*G25</f>
        <v>9620.1</v>
      </c>
      <c r="H29" s="14">
        <f>D27*H25</f>
        <v>11223.45</v>
      </c>
      <c r="I29" s="14">
        <f>I25*D27</f>
        <v>12826.8</v>
      </c>
      <c r="J29" s="14">
        <f>J25*D27</f>
        <v>14430.15</v>
      </c>
    </row>
    <row r="30" spans="2:10" x14ac:dyDescent="0.25">
      <c r="B30" s="19" t="s">
        <v>30</v>
      </c>
      <c r="C30" s="19"/>
      <c r="D30" s="14">
        <f>D26*D25</f>
        <v>37500</v>
      </c>
      <c r="E30" s="14">
        <f>E25*D26</f>
        <v>50000</v>
      </c>
      <c r="F30" s="14">
        <f>D26*F25</f>
        <v>62500</v>
      </c>
      <c r="G30" s="14">
        <f>D26*G25</f>
        <v>75000</v>
      </c>
      <c r="H30" s="14">
        <f>D26*H25</f>
        <v>87500</v>
      </c>
      <c r="I30" s="14">
        <f>I25*D26</f>
        <v>100000</v>
      </c>
      <c r="J30" s="14">
        <f>J25*D26</f>
        <v>112500</v>
      </c>
    </row>
    <row r="31" spans="2:10" x14ac:dyDescent="0.25">
      <c r="B31" s="19" t="s">
        <v>31</v>
      </c>
      <c r="C31" s="19"/>
      <c r="D31" s="22">
        <v>10000</v>
      </c>
      <c r="E31" s="22"/>
      <c r="F31" s="22"/>
      <c r="G31" s="22"/>
      <c r="H31" s="22"/>
      <c r="I31" s="22"/>
      <c r="J31" s="22"/>
    </row>
    <row r="32" spans="2:10" x14ac:dyDescent="0.25">
      <c r="B32" s="19" t="s">
        <v>32</v>
      </c>
      <c r="C32" s="19"/>
      <c r="D32" s="20">
        <v>2000</v>
      </c>
      <c r="E32" s="20"/>
      <c r="F32" s="20"/>
      <c r="G32" s="20"/>
      <c r="H32" s="20"/>
      <c r="I32" s="20"/>
      <c r="J32" s="20"/>
    </row>
    <row r="33" spans="2:10" x14ac:dyDescent="0.25">
      <c r="B33" s="19" t="s">
        <v>33</v>
      </c>
      <c r="C33" s="19"/>
      <c r="D33" s="23">
        <v>100000</v>
      </c>
      <c r="E33" s="23"/>
      <c r="F33" s="23"/>
      <c r="G33" s="23"/>
      <c r="H33" s="23"/>
      <c r="I33" s="23"/>
      <c r="J33" s="23"/>
    </row>
    <row r="34" spans="2:10" x14ac:dyDescent="0.25">
      <c r="B34" s="19" t="s">
        <v>36</v>
      </c>
      <c r="C34" s="19"/>
      <c r="D34" s="20">
        <v>90000</v>
      </c>
      <c r="E34" s="20"/>
      <c r="F34" s="20"/>
      <c r="G34" s="20"/>
      <c r="H34" s="20"/>
      <c r="I34" s="20"/>
      <c r="J34" s="20"/>
    </row>
    <row r="35" spans="2:10" x14ac:dyDescent="0.25">
      <c r="B35" s="21" t="s">
        <v>34</v>
      </c>
      <c r="C35" s="21"/>
      <c r="D35" s="15">
        <f>(D30-D29)*30-D31-D32-D33-D34</f>
        <v>778698.5</v>
      </c>
      <c r="E35" s="15">
        <f>(E30-E29)*30-D31-D32-D33-D34</f>
        <v>1105598</v>
      </c>
      <c r="F35" s="15">
        <f>(F30-F29)*30-D31-D32-D33-D34</f>
        <v>1432497.5</v>
      </c>
      <c r="G35" s="15">
        <f>(G30-G29)*30-D31-D32-D33-D34</f>
        <v>1759397</v>
      </c>
      <c r="H35" s="15">
        <f>(H30-H29)*30-D31-D32-D33-D34</f>
        <v>2086296.5</v>
      </c>
      <c r="I35" s="15">
        <f>(I30-I29)*30-D31-D32-D33-D34</f>
        <v>2413196</v>
      </c>
      <c r="J35" s="15">
        <f>(J30-J29)*30-D31-D32-D33-D34</f>
        <v>2740095.5</v>
      </c>
    </row>
    <row r="36" spans="2:10" x14ac:dyDescent="0.25">
      <c r="B36" s="21" t="s">
        <v>35</v>
      </c>
      <c r="C36" s="21"/>
      <c r="D36" s="16">
        <f>D35*12</f>
        <v>9344382</v>
      </c>
      <c r="E36" s="16">
        <f t="shared" ref="E36:J36" si="0">E35*12</f>
        <v>13267176</v>
      </c>
      <c r="F36" s="16">
        <f t="shared" si="0"/>
        <v>17189970</v>
      </c>
      <c r="G36" s="16">
        <f t="shared" si="0"/>
        <v>21112764</v>
      </c>
      <c r="H36" s="16">
        <f t="shared" si="0"/>
        <v>25035558</v>
      </c>
      <c r="I36" s="16">
        <f t="shared" si="0"/>
        <v>28958352</v>
      </c>
      <c r="J36" s="16">
        <f t="shared" si="0"/>
        <v>32881146</v>
      </c>
    </row>
  </sheetData>
  <mergeCells count="22">
    <mergeCell ref="B30:C30"/>
    <mergeCell ref="C22:D22"/>
    <mergeCell ref="B24:C24"/>
    <mergeCell ref="D24:J24"/>
    <mergeCell ref="B25:C25"/>
    <mergeCell ref="B26:C26"/>
    <mergeCell ref="D26:J26"/>
    <mergeCell ref="B27:C27"/>
    <mergeCell ref="D27:J27"/>
    <mergeCell ref="B28:C28"/>
    <mergeCell ref="D28:J28"/>
    <mergeCell ref="B29:C29"/>
    <mergeCell ref="B34:C34"/>
    <mergeCell ref="D34:J34"/>
    <mergeCell ref="B35:C35"/>
    <mergeCell ref="B36:C36"/>
    <mergeCell ref="B31:C31"/>
    <mergeCell ref="D31:J31"/>
    <mergeCell ref="B32:C32"/>
    <mergeCell ref="D32:J32"/>
    <mergeCell ref="B33:C33"/>
    <mergeCell ref="D33:J3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2014-04-18T11:25:21Z</dcterms:modified>
</cp:coreProperties>
</file>